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<sst xmlns="http://schemas.openxmlformats.org/spreadsheetml/2006/main" count="52" uniqueCount="52">
  <si>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ТАБЛИЦА 2</t>
  </si>
  <si>
    <t>коэффициентов, применяемых при определении заработка для исчисления пенсии (по состоянию на 1 июля 2000 года)</t>
  </si>
  <si>
    <t>Период начисления заработной платы</t>
  </si>
  <si>
    <t>1971 год и ранее</t>
  </si>
  <si>
    <t>1972 год</t>
  </si>
  <si>
    <t>1973 год</t>
  </si>
  <si>
    <t>1974 год</t>
  </si>
  <si>
    <t>1975 год</t>
  </si>
  <si>
    <t>1976 год</t>
  </si>
  <si>
    <t>1977 год</t>
  </si>
  <si>
    <t>1978 год</t>
  </si>
  <si>
    <t>1979 год</t>
  </si>
  <si>
    <t>1980 год</t>
  </si>
  <si>
    <t>1981 год</t>
  </si>
  <si>
    <t>1982 год</t>
  </si>
  <si>
    <t>1983 год</t>
  </si>
  <si>
    <t>1984 год</t>
  </si>
  <si>
    <t>985 год</t>
  </si>
  <si>
    <t>1986 год</t>
  </si>
  <si>
    <t>1987 год</t>
  </si>
  <si>
    <t>1988 год</t>
  </si>
  <si>
    <t>1989 год</t>
  </si>
  <si>
    <t>1990 год</t>
  </si>
  <si>
    <t>1991 год</t>
  </si>
  <si>
    <t>1992 год</t>
  </si>
  <si>
    <t>1993 год (январь)</t>
  </si>
  <si>
    <t>1 993 год (февраль-апрель)</t>
  </si>
  <si>
    <t xml:space="preserve">1993 год (август- декабрь) </t>
  </si>
  <si>
    <t>1994 год (май-июль)</t>
  </si>
  <si>
    <t>1994 год (август-октябрь)</t>
  </si>
  <si>
    <t xml:space="preserve">1994 год (ноябрь- декабрь) </t>
  </si>
  <si>
    <t>1995 год (январь-апрель)</t>
  </si>
  <si>
    <t>1995 год (май)</t>
  </si>
  <si>
    <t>1995 год (июнь-июль)</t>
  </si>
  <si>
    <t>1995 год (август-октябрь)</t>
  </si>
  <si>
    <t>1995 год (ноябрь-декабрь) 1996 год (январь-апрель)</t>
  </si>
  <si>
    <t>1996 год (май-декабрь) 1997 год (январь-сентябрь)</t>
  </si>
  <si>
    <t>1997 год (октябрь-ноябрь)</t>
  </si>
  <si>
    <t>1997 год ( декабрь), 1998 год 1999 год (январь – апрель)</t>
  </si>
  <si>
    <t>1999 год (май - октябрь)</t>
  </si>
  <si>
    <t>1 999 год (ноябрь - декабрь) 2000 год (январь)</t>
  </si>
  <si>
    <t>2000 год (февраль - апрель)</t>
  </si>
  <si>
    <t>2000 год (с мая)</t>
  </si>
  <si>
    <t>В тех случаях, когда при определении среднемесячного заработка учитываются периоды как до, так и после 01.01.98, сумму заработка за месяцы до 01.01.98 следует разделить на 1000 и затем сложить с суммой заработка за месяцы после 01.01.98, прежде чем делить на число месяцев (24 или 60).</t>
  </si>
  <si>
    <t>Индексы повышения</t>
  </si>
  <si>
    <t>2.53138</t>
  </si>
  <si>
    <t>Приложение 2</t>
  </si>
  <si>
    <t>Примечания:</t>
  </si>
  <si>
    <r>
      <t xml:space="preserve">1. </t>
    </r>
    <r>
      <rPr>
        <sz val="14"/>
        <color indexed="8"/>
        <rFont val="Times New Roman"/>
        <family val="0"/>
      </rPr>
      <t>Исчисленный среднемесячный заработок за периоды до 01.01.98 с учетом деноминации рубля делится на 1000.</t>
    </r>
  </si>
  <si>
    <r>
      <t>2</t>
    </r>
    <r>
      <rPr>
        <sz val="14"/>
        <color indexed="8"/>
        <rFont val="Times New Roman"/>
        <family val="0"/>
      </rPr>
      <t>. Производная величина коэффициентов индексации заработной платы округлена до 6-й значащей цифры в целях расчетов с погрешностью не более 0,5 копеек.</t>
    </r>
  </si>
  <si>
    <t>1994 год (январь-апрель)</t>
  </si>
  <si>
    <t>1993 год (май-июль)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</si>
</sst>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2"/>
      <name val="Times New Roman"/>
      <family val="0"/>
    </font>
    <font>
      <sz val="8"/>
      <name val="Times New Roman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b/>
      <sz val="12"/>
      <color indexed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" fillId="2" borderId="0" xfId="0" applyFont="1" applyFill="1" applyAlignment="1">
      <alignment horizontal="justify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justify"/>
    </xf>
    <xf numFmtId="0" fontId="3" fillId="2" borderId="0" xfId="0" applyFont="1" applyFill="1" applyAlignment="1">
      <alignment horizontal="justify"/>
    </xf>
    <xf numFmtId="0" fontId="2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justify"/>
    </xf>
    <xf numFmtId="0" fontId="3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justify" vertical="top"/>
    </xf>
    <xf numFmtId="0" fontId="4" fillId="2" borderId="8" xfId="0" applyFont="1" applyFill="1" applyBorder="1" applyAlignment="1">
      <alignment horizontal="justify" vertical="top"/>
    </xf>
    <xf numFmtId="0" fontId="4" fillId="2" borderId="9" xfId="0" applyFont="1" applyFill="1" applyBorder="1" applyAlignment="1">
      <alignment horizontal="justify" vertical="top"/>
    </xf>
    <xf numFmtId="0" fontId="4" fillId="2" borderId="10" xfId="0" applyFont="1" applyFill="1" applyBorder="1" applyAlignment="1">
      <alignment horizontal="justify" vertical="top"/>
    </xf>
    <xf numFmtId="0" fontId="2" fillId="4" borderId="11" xfId="0" applyFont="1" applyFill="1" applyBorder="1" applyAlignment="1">
      <alignment horizontal="justify" vertical="top"/>
    </xf>
    <xf numFmtId="0" fontId="6" fillId="4" borderId="12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54"/>
  <sheetViews>
    <sheetView tabSelected="1" workbookViewId="0" topLeftCell="A1">
      <selection activeCell="E5" sqref="E5"/>
    </sheetView>
  </sheetViews>
  <sheetFormatPr defaultColWidth="9.00390625" defaultRowHeight="15.75"/>
  <cols>
    <col min="1" max="1" width="9.00390625" style="4" customWidth="1"/>
    <col min="2" max="2" width="59.625" style="4" customWidth="1"/>
    <col min="3" max="3" width="26.125" style="4" customWidth="1"/>
    <col min="4" max="16384" width="9.00390625" style="4" customWidth="1"/>
  </cols>
  <sheetData>
    <row r="2" ht="18.75">
      <c r="C2" s="10" t="s">
        <v>46</v>
      </c>
    </row>
    <row r="3" spans="2:3" ht="24.75" customHeight="1">
      <c r="B3" s="9" t="s">
        <v>0</v>
      </c>
      <c r="C3" s="1"/>
    </row>
    <row r="4" spans="2:3" ht="41.25" customHeight="1">
      <c r="B4" s="5" t="s">
        <v>1</v>
      </c>
      <c r="C4" s="6"/>
    </row>
    <row r="5" spans="2:3" ht="19.5" thickBot="1">
      <c r="B5" s="2"/>
      <c r="C5" s="3"/>
    </row>
    <row r="6" spans="2:3" ht="26.25" customHeight="1" thickBot="1">
      <c r="B6" s="25" t="s">
        <v>2</v>
      </c>
      <c r="C6" s="26" t="s">
        <v>44</v>
      </c>
    </row>
    <row r="7" spans="2:3" ht="19.5" customHeight="1">
      <c r="B7" s="23" t="s">
        <v>3</v>
      </c>
      <c r="C7" s="24">
        <f>3124.95</f>
        <v>3124.95</v>
      </c>
    </row>
    <row r="8" spans="2:3" ht="19.5" customHeight="1">
      <c r="B8" s="17" t="s">
        <v>4</v>
      </c>
      <c r="C8" s="18">
        <f>3041.24</f>
        <v>3041.24</v>
      </c>
    </row>
    <row r="9" spans="2:3" ht="19.5" customHeight="1">
      <c r="B9" s="17" t="s">
        <v>5</v>
      </c>
      <c r="C9" s="18">
        <f>2957.54</f>
        <v>2957.54</v>
      </c>
    </row>
    <row r="10" spans="2:3" ht="19.5" customHeight="1">
      <c r="B10" s="17" t="s">
        <v>6</v>
      </c>
      <c r="C10" s="18">
        <f>2873.84</f>
        <v>2873.84</v>
      </c>
    </row>
    <row r="11" spans="2:3" ht="19.5" customHeight="1">
      <c r="B11" s="17" t="s">
        <v>7</v>
      </c>
      <c r="C11" s="18">
        <f>2790.13</f>
        <v>2790.13</v>
      </c>
    </row>
    <row r="12" spans="2:3" ht="19.5" customHeight="1">
      <c r="B12" s="17" t="s">
        <v>8</v>
      </c>
      <c r="C12" s="18">
        <f>2706.43</f>
        <v>2706.43</v>
      </c>
    </row>
    <row r="13" spans="2:3" ht="19.5" customHeight="1">
      <c r="B13" s="17" t="s">
        <v>9</v>
      </c>
      <c r="C13" s="18">
        <f>2622.72</f>
        <v>2622.72</v>
      </c>
    </row>
    <row r="14" spans="2:3" ht="19.5" customHeight="1">
      <c r="B14" s="17" t="s">
        <v>10</v>
      </c>
      <c r="C14" s="18">
        <f>2539.02</f>
        <v>2539.02</v>
      </c>
    </row>
    <row r="15" spans="2:3" ht="19.5" customHeight="1">
      <c r="B15" s="17" t="s">
        <v>11</v>
      </c>
      <c r="C15" s="18">
        <f>2455.32</f>
        <v>2455.32</v>
      </c>
    </row>
    <row r="16" spans="2:3" ht="19.5" customHeight="1">
      <c r="B16" s="17" t="s">
        <v>12</v>
      </c>
      <c r="C16" s="18">
        <f>2371.61</f>
        <v>2371.61</v>
      </c>
    </row>
    <row r="17" spans="2:3" ht="19.5" customHeight="1">
      <c r="B17" s="17" t="s">
        <v>13</v>
      </c>
      <c r="C17" s="18">
        <f>2287.91</f>
        <v>2287.91</v>
      </c>
    </row>
    <row r="18" spans="2:3" ht="19.5" customHeight="1">
      <c r="B18" s="17" t="s">
        <v>14</v>
      </c>
      <c r="C18" s="18">
        <f>2204.21</f>
        <v>2204.21</v>
      </c>
    </row>
    <row r="19" spans="2:3" ht="19.5" customHeight="1">
      <c r="B19" s="17" t="s">
        <v>15</v>
      </c>
      <c r="C19" s="18">
        <f>2120.5</f>
        <v>2120.5</v>
      </c>
    </row>
    <row r="20" spans="2:3" ht="19.5" customHeight="1">
      <c r="B20" s="17" t="s">
        <v>16</v>
      </c>
      <c r="C20" s="18">
        <f>2036.8</f>
        <v>2036.8</v>
      </c>
    </row>
    <row r="21" spans="2:3" ht="19.5" customHeight="1">
      <c r="B21" s="17" t="s">
        <v>17</v>
      </c>
      <c r="C21" s="18">
        <f>1953.09</f>
        <v>1953.09</v>
      </c>
    </row>
    <row r="22" spans="2:3" ht="19.5" customHeight="1">
      <c r="B22" s="17" t="s">
        <v>18</v>
      </c>
      <c r="C22" s="18">
        <f>1869.39</f>
        <v>1869.39</v>
      </c>
    </row>
    <row r="23" spans="2:3" ht="19.5" customHeight="1">
      <c r="B23" s="17" t="s">
        <v>19</v>
      </c>
      <c r="C23" s="18">
        <f>1785.69</f>
        <v>1785.69</v>
      </c>
    </row>
    <row r="24" spans="2:3" ht="19.5" customHeight="1">
      <c r="B24" s="17" t="s">
        <v>20</v>
      </c>
      <c r="C24" s="18">
        <f>1701.98</f>
        <v>1701.98</v>
      </c>
    </row>
    <row r="25" spans="2:3" ht="19.5" customHeight="1">
      <c r="B25" s="17" t="s">
        <v>21</v>
      </c>
      <c r="C25" s="18">
        <f>1618.28</f>
        <v>1618.28</v>
      </c>
    </row>
    <row r="26" spans="2:3" ht="19.5" customHeight="1">
      <c r="B26" s="17" t="s">
        <v>22</v>
      </c>
      <c r="C26" s="18">
        <f>1534.57</f>
        <v>1534.57</v>
      </c>
    </row>
    <row r="27" spans="2:3" ht="19.5" customHeight="1">
      <c r="B27" s="17" t="s">
        <v>23</v>
      </c>
      <c r="C27" s="18">
        <f>1199.76</f>
        <v>1199.76</v>
      </c>
    </row>
    <row r="28" spans="2:3" ht="19.5" customHeight="1">
      <c r="B28" s="17" t="s">
        <v>24</v>
      </c>
      <c r="C28" s="18">
        <f>111.605</f>
        <v>111.605</v>
      </c>
    </row>
    <row r="29" spans="2:3" ht="19.5" customHeight="1">
      <c r="B29" s="17" t="s">
        <v>25</v>
      </c>
      <c r="C29" s="18">
        <f>62.0029</f>
        <v>62.0029</v>
      </c>
    </row>
    <row r="30" spans="2:3" ht="19.5" customHeight="1">
      <c r="B30" s="17" t="s">
        <v>26</v>
      </c>
      <c r="C30" s="18">
        <f>32.6331</f>
        <v>32.6331</v>
      </c>
    </row>
    <row r="31" spans="2:3" ht="19.5" customHeight="1">
      <c r="B31" s="17" t="s">
        <v>51</v>
      </c>
      <c r="C31" s="18">
        <f>17.1753</f>
        <v>17.1753</v>
      </c>
    </row>
    <row r="32" spans="2:3" ht="19.5" customHeight="1">
      <c r="B32" s="17" t="s">
        <v>27</v>
      </c>
      <c r="C32" s="19">
        <f>9.54185</f>
        <v>9.54185</v>
      </c>
    </row>
    <row r="33" spans="2:3" ht="19.5" customHeight="1">
      <c r="B33" s="17" t="s">
        <v>50</v>
      </c>
      <c r="C33" s="20"/>
    </row>
    <row r="34" spans="2:3" ht="19.5" customHeight="1">
      <c r="B34" s="17" t="s">
        <v>28</v>
      </c>
      <c r="C34" s="18">
        <f>7.33989</f>
        <v>7.33989</v>
      </c>
    </row>
    <row r="35" spans="2:3" ht="19.5" customHeight="1">
      <c r="B35" s="17" t="s">
        <v>29</v>
      </c>
      <c r="C35" s="18">
        <f>4.86085</f>
        <v>4.86085</v>
      </c>
    </row>
    <row r="36" spans="2:3" ht="19.5" customHeight="1">
      <c r="B36" s="17" t="s">
        <v>30</v>
      </c>
      <c r="C36" s="19">
        <f>4.05071</f>
        <v>4.05071</v>
      </c>
    </row>
    <row r="37" spans="2:3" ht="19.5" customHeight="1">
      <c r="B37" s="17" t="s">
        <v>31</v>
      </c>
      <c r="C37" s="20"/>
    </row>
    <row r="38" spans="2:3" ht="19.5" customHeight="1">
      <c r="B38" s="17" t="s">
        <v>32</v>
      </c>
      <c r="C38" s="18">
        <f>3.18954</f>
        <v>3.18954</v>
      </c>
    </row>
    <row r="39" spans="2:3" ht="19.5" customHeight="1">
      <c r="B39" s="17" t="s">
        <v>33</v>
      </c>
      <c r="C39" s="18">
        <v>2.65795</v>
      </c>
    </row>
    <row r="40" spans="2:3" ht="19.5" customHeight="1">
      <c r="B40" s="17" t="s">
        <v>34</v>
      </c>
      <c r="C40" s="18" t="s">
        <v>45</v>
      </c>
    </row>
    <row r="41" spans="2:3" ht="19.5" customHeight="1">
      <c r="B41" s="17" t="s">
        <v>35</v>
      </c>
      <c r="C41" s="18">
        <f>2.2012</f>
        <v>2.2012</v>
      </c>
    </row>
    <row r="42" spans="2:3" ht="19.5" customHeight="1">
      <c r="B42" s="17" t="s">
        <v>36</v>
      </c>
      <c r="C42" s="18">
        <f>2.00109</f>
        <v>2.00109</v>
      </c>
    </row>
    <row r="43" spans="2:3" ht="19.5" customHeight="1">
      <c r="B43" s="17" t="s">
        <v>37</v>
      </c>
      <c r="C43" s="18">
        <f>1.81917</f>
        <v>1.81917</v>
      </c>
    </row>
    <row r="44" spans="2:3" ht="19.5" customHeight="1">
      <c r="B44" s="17" t="s">
        <v>38</v>
      </c>
      <c r="C44" s="18">
        <f>1.65379</f>
        <v>1.65379</v>
      </c>
    </row>
    <row r="45" spans="2:3" ht="19.5" customHeight="1">
      <c r="B45" s="17" t="s">
        <v>39</v>
      </c>
      <c r="C45" s="18">
        <f>1.4766</f>
        <v>1.4766</v>
      </c>
    </row>
    <row r="46" spans="2:3" ht="19.5" customHeight="1">
      <c r="B46" s="17" t="s">
        <v>40</v>
      </c>
      <c r="C46" s="18">
        <f>1.284</f>
        <v>1.284</v>
      </c>
    </row>
    <row r="47" spans="2:3" ht="19.5" customHeight="1">
      <c r="B47" s="17" t="s">
        <v>41</v>
      </c>
      <c r="C47" s="18">
        <f>1.07</f>
        <v>1.07</v>
      </c>
    </row>
    <row r="48" spans="2:3" ht="19.5" customHeight="1" thickBot="1">
      <c r="B48" s="21" t="s">
        <v>42</v>
      </c>
      <c r="C48" s="22">
        <f>1</f>
        <v>1</v>
      </c>
    </row>
    <row r="49" spans="2:3" ht="18.75">
      <c r="B49" s="7"/>
      <c r="C49" s="3"/>
    </row>
    <row r="50" spans="2:3" ht="18.75">
      <c r="B50" s="11" t="s">
        <v>47</v>
      </c>
      <c r="C50" s="3"/>
    </row>
    <row r="51" spans="2:3" ht="36" customHeight="1">
      <c r="B51" s="15" t="s">
        <v>48</v>
      </c>
      <c r="C51" s="12"/>
    </row>
    <row r="52" spans="2:3" ht="84" customHeight="1">
      <c r="B52" s="13" t="s">
        <v>43</v>
      </c>
      <c r="C52" s="14"/>
    </row>
    <row r="53" spans="2:3" ht="51.75" customHeight="1">
      <c r="B53" s="16" t="s">
        <v>49</v>
      </c>
      <c r="C53" s="14"/>
    </row>
    <row r="54" spans="2:3" ht="18.75">
      <c r="B54" s="8"/>
      <c r="C54" s="3"/>
    </row>
  </sheetData>
  <mergeCells count="7">
    <mergeCell ref="B3:C3"/>
    <mergeCell ref="B4:C4"/>
    <mergeCell ref="B51:C51"/>
    <mergeCell ref="B52:C52"/>
    <mergeCell ref="B53:C53"/>
    <mergeCell ref="C32:C33"/>
    <mergeCell ref="C36:C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брокер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Зайцев</dc:creator>
  <cp:keywords/>
  <dc:description/>
  <cp:lastModifiedBy>Сергей Зайцев</cp:lastModifiedBy>
  <dcterms:created xsi:type="dcterms:W3CDTF">2005-04-06T07:02:54Z</dcterms:created>
  <dcterms:modified xsi:type="dcterms:W3CDTF">2005-04-06T07:46:51Z</dcterms:modified>
  <cp:category/>
  <cp:version/>
  <cp:contentType/>
  <cp:contentStatus/>
</cp:coreProperties>
</file>